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228" yWindow="240" windowWidth="20556" windowHeight="11532" activeTab="0"/>
  </bookViews>
  <sheets>
    <sheet name="Eingabe" sheetId="2" r:id="rId1"/>
    <sheet name="Berechnung" sheetId="1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<sst xmlns="http://schemas.openxmlformats.org/spreadsheetml/2006/main" count="29" uniqueCount="27">
  <si>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Durchmesser rollistop:</t>
  </si>
  <si>
    <t>Breite der Treppe in mm:</t>
  </si>
  <si>
    <t>Treppenbreite  minus 1*Poller</t>
  </si>
  <si>
    <t>Treppenbreite minus Breite der Anzahl nötige Poller:</t>
  </si>
  <si>
    <t>Maximale Durchgangsbreite (cm):</t>
  </si>
  <si>
    <t>Breite der Treppe (m):</t>
  </si>
  <si>
    <t>Anzahl der benötigten Poller:</t>
  </si>
  <si>
    <t>Einzelne Durchgangsbreite in mm:</t>
  </si>
  <si>
    <t>Anzahl Durchgänge:</t>
  </si>
  <si>
    <t>Verbleibende Treppenbreite / max. Durchgangsbreite abgerundet (=Anzahl nötige Poller):</t>
  </si>
  <si>
    <t>Verbleibende Treppenbreite / max. Durchgangsbreite:</t>
  </si>
  <si>
    <t>Ergebnis</t>
  </si>
  <si>
    <t>Eingabe</t>
  </si>
  <si>
    <t>Max. Durchgangsbreite in mm:</t>
  </si>
  <si>
    <t>Wenn Breite der Treppe &gt; max. Durchgangsbreite, dann min. 1 Poller</t>
  </si>
  <si>
    <t>Anzahl nötige Poller zzgl. Min.-Wert:</t>
  </si>
  <si>
    <r>
      <t xml:space="preserve">Geben Sie hier die </t>
    </r>
    <r>
      <rPr>
        <b/>
        <i/>
        <sz val="11"/>
        <color theme="9" tint="-0.24997000396251678"/>
        <rFont val="Calibri"/>
        <family val="2"/>
        <scheme val="minor"/>
      </rPr>
      <t>Breite Ihrer Treppe</t>
    </r>
    <r>
      <rPr>
        <i/>
        <sz val="11"/>
        <color theme="9" tint="-0.24997000396251678"/>
        <rFont val="Calibri"/>
        <family val="2"/>
        <scheme val="minor"/>
      </rPr>
      <t xml:space="preserve"> in Metern und Zentimetern ein</t>
    </r>
  </si>
  <si>
    <t>Kontrolle</t>
  </si>
  <si>
    <t>Summe</t>
  </si>
  <si>
    <t>mm</t>
  </si>
  <si>
    <t>Kalkulator zur Ermittlung der benötigten Anzahl von Pollern je Treppe</t>
  </si>
  <si>
    <r>
      <t xml:space="preserve">Wählen Sie zwischen 60, 50 und 40 cm </t>
    </r>
    <r>
      <rPr>
        <b/>
        <i/>
        <sz val="11"/>
        <color theme="9" tint="-0.24997000396251678"/>
        <rFont val="Calibri"/>
        <family val="2"/>
        <scheme val="minor"/>
      </rPr>
      <t>(60 cm = empfohlener Standard)</t>
    </r>
  </si>
  <si>
    <r>
      <t xml:space="preserve">Wählen Sie den gewünschten </t>
    </r>
    <r>
      <rPr>
        <b/>
        <i/>
        <sz val="11"/>
        <color theme="9" tint="-0.24997000396251678"/>
        <rFont val="Calibri"/>
        <family val="2"/>
        <scheme val="minor"/>
      </rPr>
      <t>Poller-Durchmesser</t>
    </r>
    <r>
      <rPr>
        <i/>
        <sz val="11"/>
        <color theme="9" tint="-0.24997000396251678"/>
        <rFont val="Calibri"/>
        <family val="2"/>
        <scheme val="minor"/>
      </rPr>
      <t xml:space="preserve"> in mm: </t>
    </r>
    <r>
      <rPr>
        <b/>
        <i/>
        <sz val="11"/>
        <color theme="9" tint="-0.24997000396251678"/>
        <rFont val="Calibri"/>
        <family val="2"/>
        <scheme val="minor"/>
      </rPr>
      <t>104, 89 oder 76 mm</t>
    </r>
  </si>
  <si>
    <t>Anzahl Durchgangs-Passagen:</t>
  </si>
  <si>
    <t>Breite je Durchgangs-Passage (cm):</t>
  </si>
  <si>
    <t>Beispiel:</t>
  </si>
  <si>
    <t>Rollistop-Variante (mm):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</si>
</sst>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i/>
      <sz val="11"/>
      <color theme="9" tint="-0.24997000396251678"/>
      <name val="Calibri"/>
      <family val="2"/>
      <scheme val="minor"/>
    </font>
    <font>
      <b/>
      <i/>
      <sz val="11"/>
      <color theme="9" tint="-0.24997000396251678"/>
      <name val="Calibri"/>
      <family val="2"/>
      <scheme val="minor"/>
    </font>
    <font>
      <b/>
      <sz val="16"/>
      <color theme="0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7" fillId="0" borderId="1" xfId="0" applyFont="1" applyBorder="1"/>
    <xf numFmtId="2" fontId="8" fillId="0" borderId="2" xfId="0" applyNumberFormat="1" applyFont="1" applyBorder="1" applyProtection="1">
      <protection locked="0"/>
    </xf>
    <xf numFmtId="164" fontId="7" fillId="0" borderId="2" xfId="0" applyNumberFormat="1" applyFont="1" applyBorder="1" applyProtection="1">
      <protection locked="0"/>
    </xf>
    <xf numFmtId="0" fontId="7" fillId="0" borderId="3" xfId="0" applyFont="1" applyBorder="1"/>
    <xf numFmtId="0" fontId="8" fillId="0" borderId="4" xfId="0" applyFont="1" applyBorder="1" applyProtection="1">
      <protection locked="0"/>
    </xf>
    <xf numFmtId="0" fontId="7" fillId="0" borderId="0" xfId="0" applyFont="1"/>
    <xf numFmtId="0" fontId="9" fillId="0" borderId="1" xfId="0" applyFont="1" applyBorder="1"/>
    <xf numFmtId="1" fontId="9" fillId="0" borderId="2" xfId="0" applyNumberFormat="1" applyFont="1" applyBorder="1"/>
    <xf numFmtId="1" fontId="7" fillId="0" borderId="2" xfId="0" applyNumberFormat="1" applyFont="1" applyBorder="1"/>
    <xf numFmtId="164" fontId="7" fillId="0" borderId="4" xfId="0" applyNumberFormat="1" applyFont="1" applyBorder="1"/>
    <xf numFmtId="0" fontId="10" fillId="0" borderId="0" xfId="0" applyFont="1"/>
    <xf numFmtId="0" fontId="10" fillId="0" borderId="2" xfId="0" applyFont="1" applyBorder="1"/>
    <xf numFmtId="1" fontId="10" fillId="0" borderId="0" xfId="0" applyNumberFormat="1" applyFont="1"/>
    <xf numFmtId="0" fontId="10" fillId="0" borderId="1" xfId="0" applyFont="1" applyBorder="1"/>
    <xf numFmtId="0" fontId="10" fillId="0" borderId="3" xfId="0" applyFont="1" applyBorder="1" quotePrefix="1"/>
    <xf numFmtId="1" fontId="11" fillId="0" borderId="5" xfId="0" applyNumberFormat="1" applyFont="1" applyBorder="1"/>
    <xf numFmtId="0" fontId="11" fillId="0" borderId="5" xfId="0" applyFont="1" applyBorder="1"/>
    <xf numFmtId="0" fontId="11" fillId="0" borderId="4" xfId="0" applyFont="1" applyBorder="1"/>
    <xf numFmtId="0" fontId="9" fillId="0" borderId="1" xfId="0" applyFont="1" applyBorder="1" applyAlignment="1">
      <alignment horizontal="center"/>
    </xf>
    <xf numFmtId="0" fontId="0" fillId="2" borderId="0" xfId="0" applyFill="1"/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3" fillId="5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</xdr:row>
      <xdr:rowOff>114300</xdr:rowOff>
    </xdr:from>
    <xdr:to>
      <xdr:col>0</xdr:col>
      <xdr:colOff>2400300</xdr:colOff>
      <xdr:row>16</xdr:row>
      <xdr:rowOff>38100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19175"/>
          <a:ext cx="2228850" cy="3152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304800</xdr:colOff>
      <xdr:row>7</xdr:row>
      <xdr:rowOff>85725</xdr:rowOff>
    </xdr:from>
    <xdr:to>
      <xdr:col>3</xdr:col>
      <xdr:colOff>609600</xdr:colOff>
      <xdr:row>7</xdr:row>
      <xdr:rowOff>247650</xdr:rowOff>
    </xdr:to>
    <xdr:sp macro="" textlink="">
      <xdr:nvSpPr>
        <xdr:cNvPr id="2" name="Pfeil: nach links 1"/>
        <xdr:cNvSpPr/>
      </xdr:nvSpPr>
      <xdr:spPr>
        <a:xfrm>
          <a:off x="7515225" y="1695450"/>
          <a:ext cx="304800" cy="161925"/>
        </a:xfrm>
        <a:prstGeom prst="leftArrow">
          <a:avLst/>
        </a:prstGeom>
        <a:solidFill>
          <a:srgbClr val="70AD47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304800</xdr:colOff>
      <xdr:row>8</xdr:row>
      <xdr:rowOff>85725</xdr:rowOff>
    </xdr:from>
    <xdr:to>
      <xdr:col>3</xdr:col>
      <xdr:colOff>609600</xdr:colOff>
      <xdr:row>8</xdr:row>
      <xdr:rowOff>247650</xdr:rowOff>
    </xdr:to>
    <xdr:sp macro="" textlink="">
      <xdr:nvSpPr>
        <xdr:cNvPr id="7" name="Pfeil: nach links 6"/>
        <xdr:cNvSpPr/>
      </xdr:nvSpPr>
      <xdr:spPr>
        <a:xfrm>
          <a:off x="7515225" y="1962150"/>
          <a:ext cx="304800" cy="161925"/>
        </a:xfrm>
        <a:prstGeom prst="leftArrow">
          <a:avLst/>
        </a:prstGeom>
        <a:solidFill>
          <a:srgbClr val="70AD47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323850</xdr:colOff>
      <xdr:row>9</xdr:row>
      <xdr:rowOff>76200</xdr:rowOff>
    </xdr:from>
    <xdr:to>
      <xdr:col>4</xdr:col>
      <xdr:colOff>9525</xdr:colOff>
      <xdr:row>9</xdr:row>
      <xdr:rowOff>238125</xdr:rowOff>
    </xdr:to>
    <xdr:sp macro="" textlink="">
      <xdr:nvSpPr>
        <xdr:cNvPr id="8" name="Pfeil: nach links 7"/>
        <xdr:cNvSpPr/>
      </xdr:nvSpPr>
      <xdr:spPr>
        <a:xfrm>
          <a:off x="7534275" y="2219325"/>
          <a:ext cx="295275" cy="161925"/>
        </a:xfrm>
        <a:prstGeom prst="leftArrow">
          <a:avLst/>
        </a:prstGeom>
        <a:solidFill>
          <a:srgbClr val="70AD47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2562225</xdr:colOff>
      <xdr:row>19</xdr:row>
      <xdr:rowOff>161925</xdr:rowOff>
    </xdr:from>
    <xdr:to>
      <xdr:col>8</xdr:col>
      <xdr:colOff>47625</xdr:colOff>
      <xdr:row>43</xdr:row>
      <xdr:rowOff>152400</xdr:rowOff>
    </xdr:to>
    <xdr:pic>
      <xdr:nvPicPr>
        <xdr:cNvPr id="4" name="Grafik 3" descr="Ein Bild, das Text, Screenshot, Reihe, Schild enthält.&#10;&#10;Automatisch generierte Beschreibu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4867275"/>
          <a:ext cx="9544050" cy="468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114300</xdr:rowOff>
    </xdr:from>
    <xdr:to>
      <xdr:col>0</xdr:col>
      <xdr:colOff>2438400</xdr:colOff>
      <xdr:row>5</xdr:row>
      <xdr:rowOff>38100</xdr:rowOff>
    </xdr:to>
    <xdr:pic>
      <xdr:nvPicPr>
        <xdr:cNvPr id="10" name="Grafik 9" descr="Ein Bild, das Schrift, Grafiken, Logo, Symbol enthält.&#10;&#10;Automatisch generierte Beschreibu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2295525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A353E-4FE4-4867-942F-CD937FDC52E3}">
  <dimension ref="A3:H21"/>
  <sheetViews>
    <sheetView showGridLines="0" showRowColHeaders="0" tabSelected="1" workbookViewId="0" topLeftCell="A1">
      <selection activeCell="C8" sqref="C8"/>
    </sheetView>
  </sheetViews>
  <sheetFormatPr defaultColWidth="11.421875" defaultRowHeight="15"/>
  <cols>
    <col min="1" max="1" width="38.421875" style="0" customWidth="1"/>
    <col min="2" max="2" width="53.57421875" style="0" customWidth="1"/>
    <col min="3" max="3" width="16.140625" style="0" customWidth="1"/>
    <col min="4" max="4" width="9.140625" style="0" customWidth="1"/>
    <col min="5" max="5" width="6.28125" style="0" customWidth="1"/>
    <col min="6" max="6" width="36.421875" style="0" customWidth="1"/>
    <col min="7" max="7" width="11.57421875" style="0" customWidth="1"/>
    <col min="8" max="8" width="9.28125" style="0" customWidth="1"/>
  </cols>
  <sheetData>
    <row r="3" spans="2:8" ht="22.5">
      <c r="B3" s="31" t="s">
        <v>20</v>
      </c>
      <c r="C3" s="31"/>
      <c r="D3" s="31"/>
      <c r="E3" s="31"/>
      <c r="F3" s="31"/>
      <c r="G3" s="31"/>
      <c r="H3" s="31"/>
    </row>
    <row r="4" spans="2:4" ht="18.75">
      <c r="B4" s="1"/>
      <c r="C4" s="1"/>
      <c r="D4" s="1"/>
    </row>
    <row r="6" ht="15.75" thickBot="1"/>
    <row r="7" spans="2:3" ht="24.75">
      <c r="B7" s="29" t="s">
        <v>12</v>
      </c>
      <c r="C7" s="30"/>
    </row>
    <row r="8" spans="2:5" ht="21">
      <c r="B8" s="6" t="s">
        <v>5</v>
      </c>
      <c r="C8" s="7">
        <v>1.3</v>
      </c>
      <c r="E8" s="2" t="s">
        <v>16</v>
      </c>
    </row>
    <row r="9" spans="2:5" ht="21">
      <c r="B9" s="6" t="s">
        <v>4</v>
      </c>
      <c r="C9" s="8">
        <v>60</v>
      </c>
      <c r="E9" s="2" t="s">
        <v>21</v>
      </c>
    </row>
    <row r="10" spans="2:5" ht="21.75" thickBot="1">
      <c r="B10" s="9" t="s">
        <v>26</v>
      </c>
      <c r="C10" s="10">
        <v>104</v>
      </c>
      <c r="E10" s="2" t="s">
        <v>22</v>
      </c>
    </row>
    <row r="11" spans="2:3" ht="21">
      <c r="B11" s="11"/>
      <c r="C11" s="11"/>
    </row>
    <row r="12" spans="2:3" ht="21.75" thickBot="1">
      <c r="B12" s="11"/>
      <c r="C12" s="11"/>
    </row>
    <row r="13" spans="2:8" ht="24.75">
      <c r="B13" s="26" t="s">
        <v>11</v>
      </c>
      <c r="C13" s="28"/>
      <c r="E13" s="26" t="s">
        <v>17</v>
      </c>
      <c r="F13" s="27"/>
      <c r="G13" s="27"/>
      <c r="H13" s="28"/>
    </row>
    <row r="14" spans="2:8" ht="24.75">
      <c r="B14" s="12" t="s">
        <v>6</v>
      </c>
      <c r="C14" s="13">
        <f>Berechnung!B10</f>
        <v>1</v>
      </c>
      <c r="E14" s="19" t="str">
        <f>C14&amp;" x"</f>
        <v>1 x</v>
      </c>
      <c r="F14" s="18" t="str">
        <f>"Poller, Durchmesser "&amp;C10&amp;" mm ="</f>
        <v>Poller, Durchmesser 104 mm =</v>
      </c>
      <c r="G14" s="16">
        <f>C10*C14</f>
        <v>104</v>
      </c>
      <c r="H14" s="17" t="s">
        <v>19</v>
      </c>
    </row>
    <row r="15" spans="2:8" ht="21">
      <c r="B15" s="6" t="s">
        <v>23</v>
      </c>
      <c r="C15" s="14">
        <f>Berechnung!B13</f>
        <v>2</v>
      </c>
      <c r="E15" s="19" t="str">
        <f>C15&amp;" x"</f>
        <v>2 x</v>
      </c>
      <c r="F15" s="18" t="str">
        <f>"Durchgangs-Passage, Breite "&amp;ROUND(C16,1)&amp;" cm ="</f>
        <v>Durchgangs-Passage, Breite 59,8 cm =</v>
      </c>
      <c r="G15" s="16">
        <f>C16*C15*10</f>
        <v>1196</v>
      </c>
      <c r="H15" s="17" t="s">
        <v>19</v>
      </c>
    </row>
    <row r="16" spans="2:8" ht="21.75" thickBot="1">
      <c r="B16" s="9" t="s">
        <v>24</v>
      </c>
      <c r="C16" s="15">
        <f>Berechnung!B14/10</f>
        <v>59.8</v>
      </c>
      <c r="E16" s="20"/>
      <c r="F16" s="21" t="s">
        <v>18</v>
      </c>
      <c r="G16" s="22">
        <f>SUM(G14:G15)</f>
        <v>1300</v>
      </c>
      <c r="H16" s="23" t="s">
        <v>19</v>
      </c>
    </row>
    <row r="18" spans="1:8" ht="15">
      <c r="A18" s="25"/>
      <c r="B18" s="25"/>
      <c r="C18" s="25"/>
      <c r="D18" s="25"/>
      <c r="E18" s="25"/>
      <c r="F18" s="25"/>
      <c r="G18" s="25"/>
      <c r="H18" s="25"/>
    </row>
    <row r="21" ht="24.75">
      <c r="A21" s="24" t="s">
        <v>25</v>
      </c>
    </row>
  </sheetData>
  <sheetProtection algorithmName="SHA-512" hashValue="VjiDZUlkLdFMe/nXJ80wPLtlT+LI9eWhA0HghbhBNuSeWW6KgFvyhk3wIH7Epz98P1wBEc4qGZyeHrGE5OvVmQ==" saltValue="6aBQfgJSxvVgWWaGN567Xg==" spinCount="100000" sheet="1" selectLockedCells="1"/>
  <protectedRanges>
    <protectedRange sqref="C8" name="Breite der Treppe"/>
    <protectedRange sqref="C9" name="Maximale Durchgangsbreite"/>
    <protectedRange sqref="C10" name="rollistop.de Variante"/>
  </protectedRanges>
  <mergeCells count="4">
    <mergeCell ref="E13:H13"/>
    <mergeCell ref="B13:C13"/>
    <mergeCell ref="B7:C7"/>
    <mergeCell ref="B3:H3"/>
  </mergeCells>
  <dataValidations count="3">
    <dataValidation type="list" allowBlank="1" showInputMessage="1" showErrorMessage="1" promptTitle="Maximale Durchgangsbreite" errorTitle="Ungültige Durchgangsbreite" error="Wählen Sie 60, 50 oder 40 cm aus. 60 cm sind der empfohlene Standard." sqref="C9">
      <formula1>"60,50,40"</formula1>
    </dataValidation>
    <dataValidation type="list" allowBlank="1" showInputMessage="1" showErrorMessage="1" promptTitle="rollistop.de Variante" errorTitle="Ungültige Poller-Variante" error="Wählen Sie einen Durchmesser von 104, 89 oder 76 mm aus." sqref="C10">
      <formula1>"104,89,76"</formula1>
    </dataValidation>
    <dataValidation type="decimal" allowBlank="1" showInputMessage="1" showErrorMessage="1" promptTitle="Breite der Treppe" errorTitle="Ungültige Treppenmaße" error="Gültige Treppenmaße:_x000a_min: 0,60 Meter_x000a_max: 9,99 Meter" sqref="C8">
      <formula1>0.6</formula1>
      <formula2>9.99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BE368-BF60-4C1F-9A69-EED7A1293E55}">
  <dimension ref="A1:E14"/>
  <sheetViews>
    <sheetView workbookViewId="0" topLeftCell="A1">
      <selection activeCell="B3" sqref="B3"/>
    </sheetView>
  </sheetViews>
  <sheetFormatPr defaultColWidth="11.421875" defaultRowHeight="15"/>
  <cols>
    <col min="1" max="1" width="72.28125" style="3" customWidth="1"/>
    <col min="2" max="16384" width="11.57421875" style="3" customWidth="1"/>
  </cols>
  <sheetData>
    <row r="1" spans="1:5" ht="15">
      <c r="A1" s="3" t="s">
        <v>13</v>
      </c>
      <c r="B1" s="4">
        <f>Eingabe!C9*10</f>
        <v>600</v>
      </c>
      <c r="E1" s="5"/>
    </row>
    <row r="2" ht="15">
      <c r="B2" s="5"/>
    </row>
    <row r="3" spans="1:2" ht="15">
      <c r="A3" s="3" t="s">
        <v>1</v>
      </c>
      <c r="B3" s="4">
        <f>Eingabe!C8*1000</f>
        <v>1300</v>
      </c>
    </row>
    <row r="4" spans="1:2" ht="15">
      <c r="A4" s="3" t="s">
        <v>0</v>
      </c>
      <c r="B4" s="3">
        <f>Eingabe!C10</f>
        <v>104</v>
      </c>
    </row>
    <row r="6" spans="1:2" ht="15">
      <c r="A6" s="3" t="s">
        <v>2</v>
      </c>
      <c r="B6" s="4">
        <f>B3-B4</f>
        <v>1196</v>
      </c>
    </row>
    <row r="7" spans="1:2" ht="15">
      <c r="A7" s="3" t="s">
        <v>10</v>
      </c>
      <c r="B7" s="5">
        <f>B6/B1</f>
        <v>1.9933333333333334</v>
      </c>
    </row>
    <row r="8" spans="1:3" ht="15">
      <c r="A8" s="3" t="s">
        <v>9</v>
      </c>
      <c r="B8" s="4">
        <f>ROUNDDOWN(B7,0)</f>
        <v>1</v>
      </c>
      <c r="C8" s="5"/>
    </row>
    <row r="9" spans="1:3" ht="15">
      <c r="A9" s="3" t="s">
        <v>14</v>
      </c>
      <c r="B9" s="4">
        <f>IF(AND(B3&gt;B1,B8=0),1,0)</f>
        <v>0</v>
      </c>
      <c r="C9" s="5"/>
    </row>
    <row r="10" spans="1:3" ht="15">
      <c r="A10" s="3" t="s">
        <v>15</v>
      </c>
      <c r="B10" s="4">
        <f>B8+B9</f>
        <v>1</v>
      </c>
      <c r="C10" s="5"/>
    </row>
    <row r="12" spans="1:2" ht="15">
      <c r="A12" s="3" t="s">
        <v>3</v>
      </c>
      <c r="B12" s="3">
        <f>B3-(B10*B4)</f>
        <v>1196</v>
      </c>
    </row>
    <row r="13" spans="1:2" ht="15">
      <c r="A13" s="3" t="s">
        <v>8</v>
      </c>
      <c r="B13" s="4">
        <f>B10+1</f>
        <v>2</v>
      </c>
    </row>
    <row r="14" spans="1:2" ht="15">
      <c r="A14" s="3" t="s">
        <v>7</v>
      </c>
      <c r="B14" s="5">
        <f>B12/B13</f>
        <v>598</v>
      </c>
    </row>
  </sheetData>
  <sheetProtection algorithmName="SHA-512" hashValue="DTZCOow4kR7c9kb9XTrs1A196ZdxmqJST+PRMvD9sXjdxJP+R8FFleyfB/3d/z3YQPwVSmwyOI/3ux1N2e2UrA==" saltValue="F6g/uQIkDtu8GTcYHPnl9Q==" spinCount="100000" sheet="1" objects="1" scenarios="1"/>
  <dataValidations count="1">
    <dataValidation type="list" allowBlank="1" showInputMessage="1" showErrorMessage="1" sqref="B4">
      <formula1>"104,89,76"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ms@michael-kramer.com</dc:creator>
  <cp:keywords/>
  <dc:description/>
  <cp:lastModifiedBy>Michael Kramer</cp:lastModifiedBy>
  <dcterms:created xsi:type="dcterms:W3CDTF">2023-02-24T21:52:45Z</dcterms:created>
  <dcterms:modified xsi:type="dcterms:W3CDTF">2024-01-21T19:50:22Z</dcterms:modified>
  <cp:category/>
  <cp:version/>
  <cp:contentType/>
  <cp:contentStatus/>
</cp:coreProperties>
</file>